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<sst xmlns="http://schemas.openxmlformats.org/spreadsheetml/2006/main" count="94" uniqueCount="44">
  <si>
    <t>Інформація для споживачів про намір зміни тарифів на послуги водопостачання та водовідведення по ЖКП "Немішаєве"</t>
  </si>
  <si>
    <t>№ п/п</t>
  </si>
  <si>
    <t>Обгрунтування причин зміни тарифу</t>
  </si>
  <si>
    <t>одиниця виміру</t>
  </si>
  <si>
    <t>ВОДОПОСТАЧАННЯ</t>
  </si>
  <si>
    <t>ВОДОВІДВЕДЕННЯ</t>
  </si>
  <si>
    <t>діючий тариф</t>
  </si>
  <si>
    <t>плановий тариф</t>
  </si>
  <si>
    <t>% +;-</t>
  </si>
  <si>
    <t>1</t>
  </si>
  <si>
    <t>Електроенергія</t>
  </si>
  <si>
    <t>грн/кВтгод</t>
  </si>
  <si>
    <t>2</t>
  </si>
  <si>
    <t>Мін.з/плата</t>
  </si>
  <si>
    <t>грн.</t>
  </si>
  <si>
    <t>3</t>
  </si>
  <si>
    <t>Вартість тов.мат.цінностей</t>
  </si>
  <si>
    <t>грн./1 м.куб.</t>
  </si>
  <si>
    <t>Стаття витрат</t>
  </si>
  <si>
    <t xml:space="preserve"> смт.НЕМІШАЄВЕ</t>
  </si>
  <si>
    <t>с. Микуличі</t>
  </si>
  <si>
    <t>с.Козинці</t>
  </si>
  <si>
    <t>I групаа  (населення)</t>
  </si>
  <si>
    <t>ІІ група (держ.бюд. організації)</t>
  </si>
  <si>
    <t>ІІ група (місц.бюд. організації)</t>
  </si>
  <si>
    <t>ІІІ група (інші користувачі</t>
  </si>
  <si>
    <t>Сума</t>
  </si>
  <si>
    <t>Загальний забір води, м.куб.</t>
  </si>
  <si>
    <t>Прямі матеріальні витрати</t>
  </si>
  <si>
    <t>Вартість електроенергії</t>
  </si>
  <si>
    <t>Амортизація</t>
  </si>
  <si>
    <t>Заробітна плата</t>
  </si>
  <si>
    <t>Нарахування ЄСВ 22 %</t>
  </si>
  <si>
    <t>Інші прямі витрати</t>
  </si>
  <si>
    <t>Загальновиробничі витрати</t>
  </si>
  <si>
    <t>Адміністративні витрати</t>
  </si>
  <si>
    <t>Витрати на збут</t>
  </si>
  <si>
    <t xml:space="preserve">Разом витрат без ПДВ </t>
  </si>
  <si>
    <t>Плановий прибуток  3  %</t>
  </si>
  <si>
    <t>ПДВ  20 %</t>
  </si>
  <si>
    <t>Всьго витрат з ПДВ</t>
  </si>
  <si>
    <t>Ціна 1 м.куб</t>
  </si>
  <si>
    <t>Об"єм стоків, м.куб.</t>
  </si>
  <si>
    <t>До відома споживачів: Відповідно наказу Мінрегіону №390 від 30.07.2012 р. зауваження та пропозиції з питань тарифів приймаються  ЖКП "Немішаєве" до 25.04.2017 року.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</si>
</sst>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6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"/>
      <family val="0"/>
    </font>
    <font>
      <sz val="11"/>
      <color indexed="8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color indexed="8"/>
      <name val="Times"/>
      <family val="0"/>
    </font>
    <font>
      <sz val="8"/>
      <color indexed="8"/>
      <name val="Times"/>
      <family val="0"/>
    </font>
    <font>
      <sz val="8"/>
      <name val="Times"/>
      <family val="0"/>
    </font>
    <font>
      <b/>
      <sz val="8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2" fillId="0" borderId="0" applyNumberFormat="0" applyFill="0" applyBorder="0" applyAlignment="0" applyProtection="0"/>
    <xf numFmtId="0" fontId="11" fillId="21" borderId="1" applyNumberFormat="0" applyAlignment="0" applyProtection="0"/>
    <xf numFmtId="0" fontId="16" fillId="0" borderId="7" applyNumberFormat="0" applyFill="0" applyAlignment="0" applyProtection="0"/>
    <xf numFmtId="0" fontId="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0" fillId="21" borderId="9" applyNumberFormat="0" applyAlignment="0" applyProtection="0"/>
    <xf numFmtId="0" fontId="8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left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horizontal="left"/>
    </xf>
    <xf numFmtId="165" fontId="22" fillId="0" borderId="10" xfId="0" applyNumberFormat="1" applyFont="1" applyBorder="1" applyAlignment="1">
      <alignment horizontal="left"/>
    </xf>
    <xf numFmtId="165" fontId="22" fillId="0" borderId="11" xfId="0" applyNumberFormat="1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2" fontId="24" fillId="0" borderId="10" xfId="0" applyNumberFormat="1" applyFont="1" applyFill="1" applyBorder="1" applyAlignment="1">
      <alignment horizontal="left"/>
    </xf>
    <xf numFmtId="0" fontId="22" fillId="0" borderId="10" xfId="0" applyFont="1" applyBorder="1" applyAlignment="1">
      <alignment/>
    </xf>
    <xf numFmtId="2" fontId="22" fillId="0" borderId="10" xfId="0" applyNumberFormat="1" applyFont="1" applyFill="1" applyBorder="1" applyAlignment="1">
      <alignment horizontal="left"/>
    </xf>
    <xf numFmtId="2" fontId="22" fillId="0" borderId="10" xfId="0" applyNumberFormat="1" applyFont="1" applyBorder="1" applyAlignment="1">
      <alignment horizontal="left"/>
    </xf>
    <xf numFmtId="2" fontId="24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left"/>
    </xf>
    <xf numFmtId="4" fontId="21" fillId="0" borderId="1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.421875" style="1" customWidth="1"/>
    <col min="2" max="2" width="18.140625" style="1" customWidth="1"/>
    <col min="3" max="3" width="10.140625" style="1" customWidth="1"/>
    <col min="4" max="5" width="9.00390625" style="1" customWidth="1"/>
    <col min="6" max="6" width="8.421875" style="1" customWidth="1"/>
    <col min="7" max="8" width="8.57421875" style="1" customWidth="1"/>
    <col min="9" max="9" width="8.421875" style="1" customWidth="1"/>
    <col min="10" max="10" width="7.7109375" style="1" customWidth="1"/>
    <col min="11" max="16384" width="10.140625" style="1" customWidth="1"/>
  </cols>
  <sheetData>
    <row r="2" spans="1:10" ht="15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7" t="s">
        <v>1</v>
      </c>
      <c r="B5" s="38" t="s">
        <v>2</v>
      </c>
      <c r="C5" s="37" t="s">
        <v>3</v>
      </c>
      <c r="D5" s="35" t="s">
        <v>4</v>
      </c>
      <c r="E5" s="35"/>
      <c r="F5" s="35"/>
      <c r="G5" s="35" t="s">
        <v>5</v>
      </c>
      <c r="H5" s="35"/>
      <c r="I5" s="35"/>
      <c r="J5" s="3"/>
    </row>
    <row r="6" spans="1:10" ht="65.25" customHeight="1">
      <c r="A6" s="37"/>
      <c r="B6" s="38"/>
      <c r="C6" s="37"/>
      <c r="D6" s="4" t="s">
        <v>6</v>
      </c>
      <c r="E6" s="4" t="s">
        <v>7</v>
      </c>
      <c r="F6" s="4" t="s">
        <v>8</v>
      </c>
      <c r="G6" s="4" t="s">
        <v>6</v>
      </c>
      <c r="H6" s="4" t="s">
        <v>7</v>
      </c>
      <c r="I6" s="4" t="s">
        <v>8</v>
      </c>
      <c r="J6" s="3"/>
    </row>
    <row r="7" spans="1:10" ht="15">
      <c r="A7" s="5" t="s">
        <v>9</v>
      </c>
      <c r="B7" s="6" t="s">
        <v>10</v>
      </c>
      <c r="C7" s="4" t="s">
        <v>11</v>
      </c>
      <c r="D7" s="7">
        <v>1.2582</v>
      </c>
      <c r="E7" s="7">
        <v>1.8877</v>
      </c>
      <c r="F7" s="8">
        <v>50</v>
      </c>
      <c r="G7" s="7">
        <v>1.2582</v>
      </c>
      <c r="H7" s="7">
        <v>1.8877</v>
      </c>
      <c r="I7" s="8">
        <v>50</v>
      </c>
      <c r="J7" s="3"/>
    </row>
    <row r="8" spans="1:10" ht="15">
      <c r="A8" s="5" t="s">
        <v>12</v>
      </c>
      <c r="B8" s="6" t="s">
        <v>13</v>
      </c>
      <c r="C8" s="4" t="s">
        <v>14</v>
      </c>
      <c r="D8" s="4">
        <v>1218</v>
      </c>
      <c r="E8" s="4">
        <v>3200</v>
      </c>
      <c r="F8" s="8">
        <v>163</v>
      </c>
      <c r="G8" s="4">
        <v>1218</v>
      </c>
      <c r="H8" s="4">
        <v>3200</v>
      </c>
      <c r="I8" s="8">
        <v>163</v>
      </c>
      <c r="J8" s="3"/>
    </row>
    <row r="9" spans="1:10" ht="25.5">
      <c r="A9" s="5" t="s">
        <v>15</v>
      </c>
      <c r="B9" s="6" t="s">
        <v>16</v>
      </c>
      <c r="C9" s="4" t="s">
        <v>17</v>
      </c>
      <c r="D9" s="9"/>
      <c r="E9" s="4">
        <v>1.02</v>
      </c>
      <c r="F9" s="4"/>
      <c r="G9" s="4"/>
      <c r="H9" s="4">
        <v>0.19</v>
      </c>
      <c r="I9" s="4"/>
      <c r="J9" s="3"/>
    </row>
    <row r="10" spans="1:10" ht="15">
      <c r="A10" s="10"/>
      <c r="B10" s="11"/>
      <c r="C10" s="12"/>
      <c r="D10" s="12"/>
      <c r="E10" s="12"/>
      <c r="F10" s="12"/>
      <c r="G10" s="12"/>
      <c r="H10" s="12"/>
      <c r="I10" s="12"/>
      <c r="J10" s="3"/>
    </row>
    <row r="11" spans="1:10" ht="15">
      <c r="A11" s="2"/>
      <c r="B11" s="13"/>
      <c r="C11" s="3"/>
      <c r="D11" s="3"/>
      <c r="E11" s="3"/>
      <c r="F11" s="3"/>
      <c r="G11" s="3"/>
      <c r="H11" s="3"/>
      <c r="I11" s="3"/>
      <c r="J11" s="3"/>
    </row>
    <row r="12" spans="1:10" ht="57" customHeight="1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57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3"/>
      <c r="B14" s="13"/>
      <c r="C14" s="3"/>
      <c r="D14" s="3"/>
      <c r="E14" s="3"/>
      <c r="F14" s="3"/>
      <c r="G14" s="3"/>
      <c r="H14" s="3"/>
      <c r="I14" s="3"/>
      <c r="J14" s="3"/>
    </row>
    <row r="15" spans="1:10" ht="15">
      <c r="A15" s="40" t="s">
        <v>4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5">
      <c r="A16" s="41" t="s">
        <v>1</v>
      </c>
      <c r="B16" s="42" t="s">
        <v>18</v>
      </c>
      <c r="C16" s="45" t="s">
        <v>19</v>
      </c>
      <c r="D16" s="45"/>
      <c r="E16" s="45"/>
      <c r="F16" s="45"/>
      <c r="G16" s="45" t="s">
        <v>20</v>
      </c>
      <c r="H16" s="45"/>
      <c r="I16" s="45"/>
      <c r="J16" s="14" t="s">
        <v>21</v>
      </c>
    </row>
    <row r="17" spans="1:10" ht="15">
      <c r="A17" s="41"/>
      <c r="B17" s="43"/>
      <c r="C17" s="41" t="s">
        <v>22</v>
      </c>
      <c r="D17" s="46" t="s">
        <v>23</v>
      </c>
      <c r="E17" s="46" t="s">
        <v>24</v>
      </c>
      <c r="F17" s="46" t="s">
        <v>25</v>
      </c>
      <c r="G17" s="41" t="s">
        <v>22</v>
      </c>
      <c r="H17" s="46" t="s">
        <v>24</v>
      </c>
      <c r="I17" s="46" t="s">
        <v>25</v>
      </c>
      <c r="J17" s="41" t="s">
        <v>22</v>
      </c>
    </row>
    <row r="18" spans="1:10" ht="21" customHeight="1">
      <c r="A18" s="41"/>
      <c r="B18" s="43"/>
      <c r="C18" s="41"/>
      <c r="D18" s="46"/>
      <c r="E18" s="46"/>
      <c r="F18" s="46"/>
      <c r="G18" s="41"/>
      <c r="H18" s="46"/>
      <c r="I18" s="46"/>
      <c r="J18" s="41"/>
    </row>
    <row r="19" spans="1:10" ht="15">
      <c r="A19" s="41"/>
      <c r="B19" s="43"/>
      <c r="C19" s="47" t="s">
        <v>26</v>
      </c>
      <c r="D19" s="47" t="s">
        <v>26</v>
      </c>
      <c r="E19" s="47" t="s">
        <v>26</v>
      </c>
      <c r="F19" s="47" t="s">
        <v>26</v>
      </c>
      <c r="G19" s="47" t="s">
        <v>26</v>
      </c>
      <c r="H19" s="47" t="s">
        <v>26</v>
      </c>
      <c r="I19" s="47" t="s">
        <v>26</v>
      </c>
      <c r="J19" s="47" t="s">
        <v>26</v>
      </c>
    </row>
    <row r="20" spans="1:10" ht="15">
      <c r="A20" s="41"/>
      <c r="B20" s="44"/>
      <c r="C20" s="47"/>
      <c r="D20" s="47"/>
      <c r="E20" s="47"/>
      <c r="F20" s="47"/>
      <c r="G20" s="47"/>
      <c r="H20" s="47"/>
      <c r="I20" s="47"/>
      <c r="J20" s="47"/>
    </row>
    <row r="21" spans="1:10" ht="15">
      <c r="A21" s="40" t="s">
        <v>27</v>
      </c>
      <c r="B21" s="40"/>
      <c r="C21" s="15">
        <v>128051.5</v>
      </c>
      <c r="D21" s="15">
        <v>2630.88</v>
      </c>
      <c r="E21" s="15">
        <v>8956.8</v>
      </c>
      <c r="F21" s="16">
        <v>13214</v>
      </c>
      <c r="G21" s="17">
        <v>41651</v>
      </c>
      <c r="H21" s="16">
        <v>560.7</v>
      </c>
      <c r="I21" s="16">
        <v>156</v>
      </c>
      <c r="J21" s="16">
        <v>3063</v>
      </c>
    </row>
    <row r="22" spans="1:10" ht="16.5" customHeight="1">
      <c r="A22" s="18">
        <v>1</v>
      </c>
      <c r="B22" s="19" t="s">
        <v>28</v>
      </c>
      <c r="C22" s="20">
        <v>157794.51</v>
      </c>
      <c r="D22" s="20">
        <v>3241.97</v>
      </c>
      <c r="E22" s="20">
        <v>11037.23</v>
      </c>
      <c r="F22" s="20">
        <v>16283.27</v>
      </c>
      <c r="G22" s="20">
        <v>49047.39</v>
      </c>
      <c r="H22" s="20">
        <v>660.27</v>
      </c>
      <c r="I22" s="20">
        <v>183.7</v>
      </c>
      <c r="J22" s="20">
        <v>2781.65</v>
      </c>
    </row>
    <row r="23" spans="1:10" ht="16.5" customHeight="1">
      <c r="A23" s="18">
        <v>2</v>
      </c>
      <c r="B23" s="19" t="s">
        <v>29</v>
      </c>
      <c r="C23" s="20">
        <v>482630.89</v>
      </c>
      <c r="D23" s="20">
        <v>9915.89</v>
      </c>
      <c r="E23" s="20">
        <v>33758.51</v>
      </c>
      <c r="F23" s="20">
        <v>49804.06</v>
      </c>
      <c r="G23" s="20">
        <v>124641.87</v>
      </c>
      <c r="H23" s="20">
        <v>1677.91</v>
      </c>
      <c r="I23" s="20">
        <v>466.83</v>
      </c>
      <c r="J23" s="20">
        <v>9580.08</v>
      </c>
    </row>
    <row r="24" spans="1:10" ht="16.5" customHeight="1">
      <c r="A24" s="18">
        <v>3</v>
      </c>
      <c r="B24" s="19" t="s">
        <v>30</v>
      </c>
      <c r="C24" s="20">
        <v>18388.85</v>
      </c>
      <c r="D24" s="20">
        <v>377.81</v>
      </c>
      <c r="E24" s="20">
        <v>1228.8</v>
      </c>
      <c r="F24" s="20">
        <v>1881.08</v>
      </c>
      <c r="G24" s="20">
        <v>56792.08</v>
      </c>
      <c r="H24" s="20">
        <v>764.53</v>
      </c>
      <c r="I24" s="20">
        <v>212.71</v>
      </c>
      <c r="J24" s="20">
        <v>439.86</v>
      </c>
    </row>
    <row r="25" spans="1:10" ht="16.5" customHeight="1">
      <c r="A25" s="18">
        <v>4</v>
      </c>
      <c r="B25" s="19" t="s">
        <v>31</v>
      </c>
      <c r="C25" s="20">
        <v>202904.38</v>
      </c>
      <c r="D25" s="20">
        <v>4168.77</v>
      </c>
      <c r="E25" s="20">
        <v>14192.53</v>
      </c>
      <c r="F25" s="20">
        <v>20938.28</v>
      </c>
      <c r="G25" s="20">
        <v>64529.64</v>
      </c>
      <c r="H25" s="20">
        <v>868.69</v>
      </c>
      <c r="I25" s="20">
        <v>241.69</v>
      </c>
      <c r="J25" s="20">
        <v>4745.49</v>
      </c>
    </row>
    <row r="26" spans="1:10" ht="16.5" customHeight="1">
      <c r="A26" s="18">
        <v>5</v>
      </c>
      <c r="B26" s="19" t="s">
        <v>32</v>
      </c>
      <c r="C26" s="20">
        <f aca="true" t="shared" si="0" ref="C26:J26">C25*22%</f>
        <v>44638.9636</v>
      </c>
      <c r="D26" s="20">
        <f t="shared" si="0"/>
        <v>917.1294000000001</v>
      </c>
      <c r="E26" s="20">
        <f t="shared" si="0"/>
        <v>3122.3566</v>
      </c>
      <c r="F26" s="20">
        <f t="shared" si="0"/>
        <v>4606.4216</v>
      </c>
      <c r="G26" s="20">
        <f t="shared" si="0"/>
        <v>14196.5208</v>
      </c>
      <c r="H26" s="20">
        <f t="shared" si="0"/>
        <v>191.11180000000002</v>
      </c>
      <c r="I26" s="20">
        <f t="shared" si="0"/>
        <v>53.1718</v>
      </c>
      <c r="J26" s="20">
        <f t="shared" si="0"/>
        <v>1044.0077999999999</v>
      </c>
    </row>
    <row r="27" spans="1:10" ht="16.5" customHeight="1">
      <c r="A27" s="18">
        <v>6</v>
      </c>
      <c r="B27" s="19" t="s">
        <v>33</v>
      </c>
      <c r="C27" s="20">
        <v>2140.56</v>
      </c>
      <c r="D27" s="20">
        <v>43.98</v>
      </c>
      <c r="E27" s="20">
        <v>149.73</v>
      </c>
      <c r="F27" s="20">
        <v>220.89</v>
      </c>
      <c r="G27" s="20">
        <v>696.25</v>
      </c>
      <c r="H27" s="20">
        <v>9.37</v>
      </c>
      <c r="I27" s="20">
        <v>2.61</v>
      </c>
      <c r="J27" s="20">
        <v>2335.21</v>
      </c>
    </row>
    <row r="28" spans="1:10" ht="16.5" customHeight="1">
      <c r="A28" s="18">
        <v>7</v>
      </c>
      <c r="B28" s="19" t="s">
        <v>34</v>
      </c>
      <c r="C28" s="20">
        <v>26708.1</v>
      </c>
      <c r="D28" s="20">
        <v>548.73</v>
      </c>
      <c r="E28" s="20">
        <v>1868.15</v>
      </c>
      <c r="F28" s="20">
        <v>2756.09</v>
      </c>
      <c r="G28" s="20">
        <v>8687.28</v>
      </c>
      <c r="H28" s="20">
        <v>116.95</v>
      </c>
      <c r="I28" s="20">
        <v>32.54</v>
      </c>
      <c r="J28" s="20">
        <v>638.86</v>
      </c>
    </row>
    <row r="29" spans="1:10" ht="16.5" customHeight="1">
      <c r="A29" s="18">
        <v>8</v>
      </c>
      <c r="B29" s="19" t="s">
        <v>35</v>
      </c>
      <c r="C29" s="20">
        <v>62357.55</v>
      </c>
      <c r="D29" s="20">
        <v>1281.17</v>
      </c>
      <c r="E29" s="20">
        <v>4361.71</v>
      </c>
      <c r="F29" s="20">
        <v>6434.85</v>
      </c>
      <c r="G29" s="20">
        <v>20282.89</v>
      </c>
      <c r="H29" s="20">
        <v>273.05</v>
      </c>
      <c r="I29" s="20">
        <v>75.96</v>
      </c>
      <c r="J29" s="20">
        <v>1491.6</v>
      </c>
    </row>
    <row r="30" spans="1:10" ht="16.5" customHeight="1">
      <c r="A30" s="18">
        <v>9</v>
      </c>
      <c r="B30" s="19" t="s">
        <v>36</v>
      </c>
      <c r="C30" s="20">
        <v>6591.58</v>
      </c>
      <c r="D30" s="20">
        <v>135.43</v>
      </c>
      <c r="E30" s="20">
        <v>461.06</v>
      </c>
      <c r="F30" s="20">
        <v>680.2</v>
      </c>
      <c r="G30" s="20">
        <v>2144.03</v>
      </c>
      <c r="H30" s="20">
        <v>28.86</v>
      </c>
      <c r="I30" s="20">
        <v>8.03</v>
      </c>
      <c r="J30" s="20">
        <v>157.67</v>
      </c>
    </row>
    <row r="31" spans="1:10" ht="16.5" customHeight="1">
      <c r="A31" s="18">
        <v>10</v>
      </c>
      <c r="B31" s="21" t="s">
        <v>37</v>
      </c>
      <c r="C31" s="22">
        <f aca="true" t="shared" si="1" ref="C31:J31">SUM(C22:C30)</f>
        <v>1004155.3836000001</v>
      </c>
      <c r="D31" s="22">
        <f t="shared" si="1"/>
        <v>20630.879399999998</v>
      </c>
      <c r="E31" s="23">
        <f t="shared" si="1"/>
        <v>70180.07660000001</v>
      </c>
      <c r="F31" s="23">
        <f t="shared" si="1"/>
        <v>103605.1416</v>
      </c>
      <c r="G31" s="23">
        <f t="shared" si="1"/>
        <v>341017.9508000001</v>
      </c>
      <c r="H31" s="23">
        <f t="shared" si="1"/>
        <v>4590.7418</v>
      </c>
      <c r="I31" s="23">
        <f t="shared" si="1"/>
        <v>1277.2418</v>
      </c>
      <c r="J31" s="23">
        <f t="shared" si="1"/>
        <v>23214.427799999998</v>
      </c>
    </row>
    <row r="32" spans="1:10" ht="16.5" customHeight="1">
      <c r="A32" s="18">
        <v>11</v>
      </c>
      <c r="B32" s="19" t="s">
        <v>38</v>
      </c>
      <c r="C32" s="24">
        <f>C31*3%</f>
        <v>30124.661508</v>
      </c>
      <c r="D32" s="24">
        <f>D31*3%</f>
        <v>618.9263819999999</v>
      </c>
      <c r="E32" s="24">
        <f>E31*3%</f>
        <v>2105.4022980000004</v>
      </c>
      <c r="F32" s="24">
        <f>F31*15%</f>
        <v>15540.77124</v>
      </c>
      <c r="G32" s="24">
        <f>G31*3%</f>
        <v>10230.538524000003</v>
      </c>
      <c r="H32" s="24">
        <f>H31*3%</f>
        <v>137.722254</v>
      </c>
      <c r="I32" s="24">
        <f>I31*15%</f>
        <v>191.58626999999998</v>
      </c>
      <c r="J32" s="24">
        <f>J31*3%</f>
        <v>696.432834</v>
      </c>
    </row>
    <row r="33" spans="1:10" ht="16.5" customHeight="1">
      <c r="A33" s="18">
        <v>12</v>
      </c>
      <c r="B33" s="19" t="s">
        <v>39</v>
      </c>
      <c r="C33" s="24">
        <f aca="true" t="shared" si="2" ref="C33:J33">(C31+C32)*20%</f>
        <v>206856.0090216</v>
      </c>
      <c r="D33" s="24">
        <f t="shared" si="2"/>
        <v>4249.9611564</v>
      </c>
      <c r="E33" s="24">
        <f t="shared" si="2"/>
        <v>14457.095779600004</v>
      </c>
      <c r="F33" s="24">
        <f t="shared" si="2"/>
        <v>23829.182568000004</v>
      </c>
      <c r="G33" s="24">
        <f t="shared" si="2"/>
        <v>70249.69786480002</v>
      </c>
      <c r="H33" s="24">
        <f t="shared" si="2"/>
        <v>945.6928108000001</v>
      </c>
      <c r="I33" s="24">
        <f t="shared" si="2"/>
        <v>293.765614</v>
      </c>
      <c r="J33" s="24">
        <f t="shared" si="2"/>
        <v>4782.172126799999</v>
      </c>
    </row>
    <row r="34" spans="1:10" ht="16.5" customHeight="1">
      <c r="A34" s="18">
        <v>13</v>
      </c>
      <c r="B34" s="21" t="s">
        <v>40</v>
      </c>
      <c r="C34" s="23">
        <f>C31+C32+C33</f>
        <v>1241136.0541296</v>
      </c>
      <c r="D34" s="23">
        <f>D31+D32+D33</f>
        <v>25499.7669384</v>
      </c>
      <c r="E34" s="23">
        <v>86752.57</v>
      </c>
      <c r="F34" s="23">
        <f>F31+F32+F33</f>
        <v>142975.095408</v>
      </c>
      <c r="G34" s="23">
        <f>G31+G32+G33</f>
        <v>421498.1871888001</v>
      </c>
      <c r="H34" s="23">
        <f>H31+H32+H33</f>
        <v>5674.1568648</v>
      </c>
      <c r="I34" s="23">
        <f>I31+I32+I33</f>
        <v>1762.593684</v>
      </c>
      <c r="J34" s="23">
        <f>J31+J32+J33</f>
        <v>28693.032760799997</v>
      </c>
    </row>
    <row r="35" spans="1:10" ht="16.5" customHeight="1">
      <c r="A35" s="25">
        <v>14</v>
      </c>
      <c r="B35" s="21" t="s">
        <v>41</v>
      </c>
      <c r="C35" s="23">
        <f aca="true" t="shared" si="3" ref="C35:J35">C34/C21</f>
        <v>9.692475715861196</v>
      </c>
      <c r="D35" s="23">
        <f t="shared" si="3"/>
        <v>9.69248576081007</v>
      </c>
      <c r="E35" s="23">
        <f t="shared" si="3"/>
        <v>9.685665639514113</v>
      </c>
      <c r="F35" s="23">
        <f t="shared" si="3"/>
        <v>10.819970895111245</v>
      </c>
      <c r="G35" s="23">
        <f t="shared" si="3"/>
        <v>10.119761522863799</v>
      </c>
      <c r="H35" s="23">
        <f t="shared" si="3"/>
        <v>10.119773256286784</v>
      </c>
      <c r="I35" s="23">
        <f t="shared" si="3"/>
        <v>11.29867746153846</v>
      </c>
      <c r="J35" s="23">
        <f t="shared" si="3"/>
        <v>9.367624146523015</v>
      </c>
    </row>
    <row r="36" spans="1:10" ht="15">
      <c r="A36" s="32"/>
      <c r="B36" s="33"/>
      <c r="C36" s="34"/>
      <c r="D36" s="34"/>
      <c r="E36" s="34"/>
      <c r="F36" s="34"/>
      <c r="G36" s="34"/>
      <c r="H36" s="34"/>
      <c r="I36" s="34"/>
      <c r="J36" s="34"/>
    </row>
    <row r="37" spans="1:10" ht="15">
      <c r="A37" s="32"/>
      <c r="B37" s="33"/>
      <c r="C37" s="34"/>
      <c r="D37" s="34"/>
      <c r="E37" s="34"/>
      <c r="F37" s="34"/>
      <c r="G37" s="34"/>
      <c r="H37" s="34"/>
      <c r="I37" s="34"/>
      <c r="J37" s="34"/>
    </row>
    <row r="38" spans="1:10" ht="15">
      <c r="A38" s="32"/>
      <c r="B38" s="33"/>
      <c r="C38" s="34"/>
      <c r="D38" s="34"/>
      <c r="E38" s="34"/>
      <c r="F38" s="34"/>
      <c r="G38" s="34"/>
      <c r="H38" s="34"/>
      <c r="I38" s="34"/>
      <c r="J38" s="34"/>
    </row>
    <row r="39" spans="1:10" ht="15">
      <c r="A39" s="32"/>
      <c r="B39" s="33"/>
      <c r="C39" s="34"/>
      <c r="D39" s="34"/>
      <c r="E39" s="34"/>
      <c r="F39" s="34"/>
      <c r="G39" s="34"/>
      <c r="H39" s="34"/>
      <c r="I39" s="34"/>
      <c r="J39" s="34"/>
    </row>
    <row r="40" spans="1:10" ht="15">
      <c r="A40" s="32"/>
      <c r="B40" s="33"/>
      <c r="C40" s="34"/>
      <c r="D40" s="34"/>
      <c r="E40" s="34"/>
      <c r="F40" s="34"/>
      <c r="G40" s="34"/>
      <c r="H40" s="34"/>
      <c r="I40" s="34"/>
      <c r="J40" s="34"/>
    </row>
    <row r="41" spans="1:10" ht="15">
      <c r="A41" s="32"/>
      <c r="B41" s="33"/>
      <c r="C41" s="34"/>
      <c r="D41" s="34"/>
      <c r="E41" s="34"/>
      <c r="F41" s="34"/>
      <c r="G41" s="34"/>
      <c r="H41" s="34"/>
      <c r="I41" s="34"/>
      <c r="J41" s="34"/>
    </row>
    <row r="42" spans="1:10" ht="15">
      <c r="A42" s="32"/>
      <c r="B42" s="33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32"/>
      <c r="B43" s="33"/>
      <c r="C43" s="34"/>
      <c r="D43" s="34"/>
      <c r="E43" s="34"/>
      <c r="F43" s="34"/>
      <c r="G43" s="34"/>
      <c r="H43" s="34"/>
      <c r="I43" s="34"/>
      <c r="J43" s="34"/>
    </row>
    <row r="44" spans="1:10" ht="15">
      <c r="A44" s="50"/>
      <c r="B44" s="50"/>
      <c r="C44" s="50"/>
      <c r="D44" s="50"/>
      <c r="E44" s="50"/>
      <c r="F44" s="50"/>
      <c r="G44" s="50"/>
      <c r="H44" s="50"/>
      <c r="I44" s="50"/>
      <c r="J44" s="50"/>
    </row>
    <row r="45" spans="1:10" ht="15">
      <c r="A45" s="40" t="s">
        <v>5</v>
      </c>
      <c r="B45" s="40"/>
      <c r="C45" s="40"/>
      <c r="D45" s="40"/>
      <c r="E45" s="40"/>
      <c r="F45" s="40"/>
      <c r="G45" s="40"/>
      <c r="H45" s="40"/>
      <c r="I45" s="40"/>
      <c r="J45" s="26"/>
    </row>
    <row r="46" spans="1:10" ht="15">
      <c r="A46" s="41" t="s">
        <v>1</v>
      </c>
      <c r="B46" s="42" t="s">
        <v>18</v>
      </c>
      <c r="C46" s="45" t="s">
        <v>19</v>
      </c>
      <c r="D46" s="45"/>
      <c r="E46" s="45"/>
      <c r="F46" s="45"/>
      <c r="G46" s="48" t="s">
        <v>20</v>
      </c>
      <c r="H46" s="49"/>
      <c r="I46" s="21" t="s">
        <v>21</v>
      </c>
      <c r="J46" s="27"/>
    </row>
    <row r="47" spans="1:10" ht="15">
      <c r="A47" s="41"/>
      <c r="B47" s="43"/>
      <c r="C47" s="41" t="s">
        <v>22</v>
      </c>
      <c r="D47" s="46" t="s">
        <v>23</v>
      </c>
      <c r="E47" s="46" t="s">
        <v>24</v>
      </c>
      <c r="F47" s="46" t="s">
        <v>25</v>
      </c>
      <c r="G47" s="41" t="s">
        <v>22</v>
      </c>
      <c r="H47" s="46" t="s">
        <v>25</v>
      </c>
      <c r="I47" s="41" t="s">
        <v>22</v>
      </c>
      <c r="J47" s="51"/>
    </row>
    <row r="48" spans="1:10" ht="15">
      <c r="A48" s="41"/>
      <c r="B48" s="43"/>
      <c r="C48" s="41"/>
      <c r="D48" s="46"/>
      <c r="E48" s="46"/>
      <c r="F48" s="46"/>
      <c r="G48" s="41"/>
      <c r="H48" s="46"/>
      <c r="I48" s="41"/>
      <c r="J48" s="51"/>
    </row>
    <row r="49" spans="1:10" ht="15">
      <c r="A49" s="41"/>
      <c r="B49" s="43"/>
      <c r="C49" s="47" t="s">
        <v>26</v>
      </c>
      <c r="D49" s="47" t="s">
        <v>26</v>
      </c>
      <c r="E49" s="47" t="s">
        <v>26</v>
      </c>
      <c r="F49" s="47" t="s">
        <v>26</v>
      </c>
      <c r="G49" s="47" t="s">
        <v>26</v>
      </c>
      <c r="H49" s="47" t="s">
        <v>26</v>
      </c>
      <c r="I49" s="47" t="s">
        <v>26</v>
      </c>
      <c r="J49" s="52"/>
    </row>
    <row r="50" spans="1:10" ht="15">
      <c r="A50" s="41"/>
      <c r="B50" s="44"/>
      <c r="C50" s="47"/>
      <c r="D50" s="47"/>
      <c r="E50" s="47"/>
      <c r="F50" s="47"/>
      <c r="G50" s="47"/>
      <c r="H50" s="47"/>
      <c r="I50" s="47"/>
      <c r="J50" s="52"/>
    </row>
    <row r="51" spans="1:10" ht="15">
      <c r="A51" s="40" t="s">
        <v>42</v>
      </c>
      <c r="B51" s="40"/>
      <c r="C51" s="28">
        <v>125337.4</v>
      </c>
      <c r="D51" s="28">
        <v>32553.79</v>
      </c>
      <c r="E51" s="29">
        <v>8949.8</v>
      </c>
      <c r="F51" s="29">
        <v>7657</v>
      </c>
      <c r="G51" s="28">
        <v>3330.5</v>
      </c>
      <c r="H51" s="29">
        <v>40</v>
      </c>
      <c r="I51" s="29">
        <v>2607</v>
      </c>
      <c r="J51" s="30"/>
    </row>
    <row r="52" spans="1:10" ht="16.5" customHeight="1">
      <c r="A52" s="18">
        <v>1</v>
      </c>
      <c r="B52" s="19" t="s">
        <v>28</v>
      </c>
      <c r="C52" s="24">
        <v>35319.19</v>
      </c>
      <c r="D52" s="20">
        <v>9173.43</v>
      </c>
      <c r="E52" s="20">
        <v>2521.99</v>
      </c>
      <c r="F52" s="24">
        <v>2157.69</v>
      </c>
      <c r="G52" s="24">
        <v>18620.3</v>
      </c>
      <c r="H52" s="24">
        <v>223.63</v>
      </c>
      <c r="I52" s="24">
        <v>19113.11</v>
      </c>
      <c r="J52" s="31"/>
    </row>
    <row r="53" spans="1:10" ht="16.5" customHeight="1">
      <c r="A53" s="18">
        <v>2</v>
      </c>
      <c r="B53" s="19" t="s">
        <v>29</v>
      </c>
      <c r="C53" s="24">
        <v>180855.69</v>
      </c>
      <c r="D53" s="20">
        <v>46973.52</v>
      </c>
      <c r="E53" s="20">
        <v>12914.12</v>
      </c>
      <c r="F53" s="24">
        <v>11048.67</v>
      </c>
      <c r="G53" s="24">
        <v>4805.75</v>
      </c>
      <c r="H53" s="24">
        <v>57.72</v>
      </c>
      <c r="I53" s="24"/>
      <c r="J53" s="31"/>
    </row>
    <row r="54" spans="1:10" ht="16.5" customHeight="1">
      <c r="A54" s="18">
        <v>3</v>
      </c>
      <c r="B54" s="19" t="s">
        <v>30</v>
      </c>
      <c r="C54" s="24">
        <v>8073.38</v>
      </c>
      <c r="D54" s="20">
        <v>2096.89</v>
      </c>
      <c r="E54" s="20">
        <v>576.49</v>
      </c>
      <c r="F54" s="24">
        <v>493.21</v>
      </c>
      <c r="G54" s="24">
        <v>214.53</v>
      </c>
      <c r="H54" s="24">
        <v>2.58</v>
      </c>
      <c r="I54" s="24">
        <v>167.93</v>
      </c>
      <c r="J54" s="31"/>
    </row>
    <row r="55" spans="1:10" ht="16.5" customHeight="1">
      <c r="A55" s="18">
        <v>4</v>
      </c>
      <c r="B55" s="19" t="s">
        <v>31</v>
      </c>
      <c r="C55" s="24">
        <v>705954.29</v>
      </c>
      <c r="D55" s="20">
        <v>183356.99</v>
      </c>
      <c r="E55" s="20">
        <v>50409.13</v>
      </c>
      <c r="F55" s="24">
        <v>43127.53</v>
      </c>
      <c r="G55" s="24">
        <v>18424.5</v>
      </c>
      <c r="H55" s="24">
        <v>221.28</v>
      </c>
      <c r="I55" s="24">
        <v>13867.37</v>
      </c>
      <c r="J55" s="31"/>
    </row>
    <row r="56" spans="1:10" ht="16.5" customHeight="1">
      <c r="A56" s="18">
        <v>5</v>
      </c>
      <c r="B56" s="19" t="s">
        <v>32</v>
      </c>
      <c r="C56" s="24">
        <f aca="true" t="shared" si="4" ref="C56:I56">C55*22%</f>
        <v>155309.9438</v>
      </c>
      <c r="D56" s="20">
        <f t="shared" si="4"/>
        <v>40338.5378</v>
      </c>
      <c r="E56" s="20">
        <f t="shared" si="4"/>
        <v>11090.0086</v>
      </c>
      <c r="F56" s="24">
        <f t="shared" si="4"/>
        <v>9488.0566</v>
      </c>
      <c r="G56" s="24">
        <f t="shared" si="4"/>
        <v>4053.39</v>
      </c>
      <c r="H56" s="24">
        <f t="shared" si="4"/>
        <v>48.6816</v>
      </c>
      <c r="I56" s="24">
        <f t="shared" si="4"/>
        <v>3050.8214000000003</v>
      </c>
      <c r="J56" s="31"/>
    </row>
    <row r="57" spans="1:10" ht="16.5" customHeight="1">
      <c r="A57" s="18">
        <v>6</v>
      </c>
      <c r="B57" s="19" t="s">
        <v>33</v>
      </c>
      <c r="C57" s="20">
        <v>8549.98</v>
      </c>
      <c r="D57" s="20">
        <v>2220.68</v>
      </c>
      <c r="E57" s="20">
        <v>610.52</v>
      </c>
      <c r="F57" s="20">
        <v>522.33</v>
      </c>
      <c r="G57" s="20">
        <v>227.19</v>
      </c>
      <c r="H57" s="20">
        <v>2.73</v>
      </c>
      <c r="I57" s="20">
        <v>177.84</v>
      </c>
      <c r="J57" s="31"/>
    </row>
    <row r="58" spans="1:10" ht="16.5" customHeight="1">
      <c r="A58" s="18">
        <v>7</v>
      </c>
      <c r="B58" s="19" t="s">
        <v>34</v>
      </c>
      <c r="C58" s="20">
        <v>106680.13</v>
      </c>
      <c r="D58" s="20">
        <v>27707.95</v>
      </c>
      <c r="E58" s="20">
        <v>7617.57</v>
      </c>
      <c r="F58" s="20">
        <v>6517.21</v>
      </c>
      <c r="G58" s="20">
        <v>2834.73</v>
      </c>
      <c r="H58" s="20">
        <v>34.05</v>
      </c>
      <c r="I58" s="20">
        <v>2218.93</v>
      </c>
      <c r="J58" s="31"/>
    </row>
    <row r="59" spans="1:10" ht="16.5" customHeight="1">
      <c r="A59" s="18">
        <v>8</v>
      </c>
      <c r="B59" s="19" t="s">
        <v>35</v>
      </c>
      <c r="C59" s="20">
        <v>249074.65</v>
      </c>
      <c r="D59" s="20">
        <v>64691.97</v>
      </c>
      <c r="E59" s="20">
        <v>17785.34</v>
      </c>
      <c r="F59" s="20">
        <v>15216.25</v>
      </c>
      <c r="G59" s="20">
        <v>6618.48</v>
      </c>
      <c r="H59" s="20">
        <v>79.99</v>
      </c>
      <c r="I59" s="20">
        <v>5180.72</v>
      </c>
      <c r="J59" s="31"/>
    </row>
    <row r="60" spans="1:10" ht="16.5" customHeight="1">
      <c r="A60" s="18">
        <v>9</v>
      </c>
      <c r="B60" s="19" t="s">
        <v>36</v>
      </c>
      <c r="C60" s="20">
        <v>26328.76</v>
      </c>
      <c r="D60" s="20">
        <v>6838.35</v>
      </c>
      <c r="E60" s="20">
        <v>1880.02</v>
      </c>
      <c r="F60" s="20">
        <v>1608.45</v>
      </c>
      <c r="G60" s="20">
        <v>699.62</v>
      </c>
      <c r="H60" s="20">
        <v>8.4</v>
      </c>
      <c r="I60" s="20">
        <v>547.63</v>
      </c>
      <c r="J60" s="31"/>
    </row>
    <row r="61" spans="1:10" ht="16.5" customHeight="1">
      <c r="A61" s="18">
        <v>10</v>
      </c>
      <c r="B61" s="21" t="s">
        <v>37</v>
      </c>
      <c r="C61" s="23">
        <f aca="true" t="shared" si="5" ref="C61:I61">SUM(C52:C60)</f>
        <v>1476146.0138</v>
      </c>
      <c r="D61" s="22">
        <f t="shared" si="5"/>
        <v>383398.31779999996</v>
      </c>
      <c r="E61" s="23">
        <f t="shared" si="5"/>
        <v>105405.18860000001</v>
      </c>
      <c r="F61" s="23">
        <f t="shared" si="5"/>
        <v>90179.39660000001</v>
      </c>
      <c r="G61" s="23">
        <f t="shared" si="5"/>
        <v>56498.49000000001</v>
      </c>
      <c r="H61" s="23">
        <f t="shared" si="5"/>
        <v>679.0616</v>
      </c>
      <c r="I61" s="23">
        <f t="shared" si="5"/>
        <v>44324.3514</v>
      </c>
      <c r="J61" s="31"/>
    </row>
    <row r="62" spans="1:10" ht="16.5" customHeight="1">
      <c r="A62" s="18">
        <v>11</v>
      </c>
      <c r="B62" s="19" t="s">
        <v>38</v>
      </c>
      <c r="C62" s="24">
        <f>C61*3%</f>
        <v>44284.380414</v>
      </c>
      <c r="D62" s="24">
        <f>D61*3%</f>
        <v>11501.949533999998</v>
      </c>
      <c r="E62" s="24">
        <f>E61*3%</f>
        <v>3162.155658</v>
      </c>
      <c r="F62" s="24">
        <f>F61*15%</f>
        <v>13526.90949</v>
      </c>
      <c r="G62" s="24">
        <f>G61*3%</f>
        <v>1694.9547000000002</v>
      </c>
      <c r="H62" s="24">
        <f>H61*15%</f>
        <v>101.85924</v>
      </c>
      <c r="I62" s="24">
        <f>I61*3%</f>
        <v>1329.730542</v>
      </c>
      <c r="J62" s="31"/>
    </row>
    <row r="63" spans="1:10" ht="16.5" customHeight="1">
      <c r="A63" s="18">
        <v>12</v>
      </c>
      <c r="B63" s="19" t="s">
        <v>39</v>
      </c>
      <c r="C63" s="24">
        <f aca="true" t="shared" si="6" ref="C63:I63">C61*20%</f>
        <v>295229.20276</v>
      </c>
      <c r="D63" s="24">
        <f t="shared" si="6"/>
        <v>76679.66356</v>
      </c>
      <c r="E63" s="24">
        <f t="shared" si="6"/>
        <v>21081.037720000004</v>
      </c>
      <c r="F63" s="24">
        <f t="shared" si="6"/>
        <v>18035.879320000004</v>
      </c>
      <c r="G63" s="24">
        <f t="shared" si="6"/>
        <v>11299.698000000004</v>
      </c>
      <c r="H63" s="24">
        <f t="shared" si="6"/>
        <v>135.81232</v>
      </c>
      <c r="I63" s="24">
        <f t="shared" si="6"/>
        <v>8864.870280000001</v>
      </c>
      <c r="J63" s="31"/>
    </row>
    <row r="64" spans="1:10" ht="16.5" customHeight="1">
      <c r="A64" s="18">
        <v>13</v>
      </c>
      <c r="B64" s="21" t="s">
        <v>40</v>
      </c>
      <c r="C64" s="23">
        <f aca="true" t="shared" si="7" ref="C64:I64">C61+C62+C63</f>
        <v>1815659.596974</v>
      </c>
      <c r="D64" s="23">
        <f t="shared" si="7"/>
        <v>471579.930894</v>
      </c>
      <c r="E64" s="23">
        <f t="shared" si="7"/>
        <v>129648.38197800002</v>
      </c>
      <c r="F64" s="23">
        <f t="shared" si="7"/>
        <v>121742.18541000002</v>
      </c>
      <c r="G64" s="23">
        <f t="shared" si="7"/>
        <v>69493.14270000003</v>
      </c>
      <c r="H64" s="23">
        <f t="shared" si="7"/>
        <v>916.73316</v>
      </c>
      <c r="I64" s="23">
        <f t="shared" si="7"/>
        <v>54518.952222</v>
      </c>
      <c r="J64" s="31"/>
    </row>
    <row r="65" spans="1:10" ht="16.5" customHeight="1">
      <c r="A65" s="25">
        <v>14</v>
      </c>
      <c r="B65" s="21" t="s">
        <v>41</v>
      </c>
      <c r="C65" s="23">
        <f aca="true" t="shared" si="8" ref="C65:I65">C64/C51</f>
        <v>14.486175690368558</v>
      </c>
      <c r="D65" s="23">
        <f t="shared" si="8"/>
        <v>14.486175984240237</v>
      </c>
      <c r="E65" s="23">
        <f t="shared" si="8"/>
        <v>14.486176448412259</v>
      </c>
      <c r="F65" s="23">
        <f t="shared" si="8"/>
        <v>15.899462636802928</v>
      </c>
      <c r="G65" s="23">
        <f t="shared" si="8"/>
        <v>20.865678636841324</v>
      </c>
      <c r="H65" s="23">
        <f t="shared" si="8"/>
        <v>22.918329</v>
      </c>
      <c r="I65" s="23">
        <f t="shared" si="8"/>
        <v>20.912524826237053</v>
      </c>
      <c r="J65" s="31"/>
    </row>
    <row r="66" spans="1:10" ht="15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sheetProtection/>
  <mergeCells count="52">
    <mergeCell ref="A51:B51"/>
    <mergeCell ref="J47:J48"/>
    <mergeCell ref="C49:C50"/>
    <mergeCell ref="D49:D50"/>
    <mergeCell ref="E49:E50"/>
    <mergeCell ref="F49:F50"/>
    <mergeCell ref="G49:G50"/>
    <mergeCell ref="H49:H50"/>
    <mergeCell ref="I49:I50"/>
    <mergeCell ref="J49:J50"/>
    <mergeCell ref="A21:B21"/>
    <mergeCell ref="A44:J44"/>
    <mergeCell ref="G19:G20"/>
    <mergeCell ref="H19:H20"/>
    <mergeCell ref="G46:H46"/>
    <mergeCell ref="C47:C48"/>
    <mergeCell ref="I19:I20"/>
    <mergeCell ref="J19:J20"/>
    <mergeCell ref="F47:F48"/>
    <mergeCell ref="G47:G48"/>
    <mergeCell ref="H47:H48"/>
    <mergeCell ref="I47:I48"/>
    <mergeCell ref="A45:I45"/>
    <mergeCell ref="D47:D48"/>
    <mergeCell ref="E47:E48"/>
    <mergeCell ref="C19:C20"/>
    <mergeCell ref="D19:D20"/>
    <mergeCell ref="E19:E20"/>
    <mergeCell ref="F19:F20"/>
    <mergeCell ref="A46:A50"/>
    <mergeCell ref="B46:B50"/>
    <mergeCell ref="C46:F46"/>
    <mergeCell ref="G17:G18"/>
    <mergeCell ref="H17:H18"/>
    <mergeCell ref="I17:I18"/>
    <mergeCell ref="J17:J18"/>
    <mergeCell ref="A12:J12"/>
    <mergeCell ref="A15:J15"/>
    <mergeCell ref="A16:A20"/>
    <mergeCell ref="B16:B20"/>
    <mergeCell ref="C16:F16"/>
    <mergeCell ref="G16:I16"/>
    <mergeCell ref="C17:C18"/>
    <mergeCell ref="D17:D18"/>
    <mergeCell ref="E17:E18"/>
    <mergeCell ref="F17:F18"/>
    <mergeCell ref="G5:I5"/>
    <mergeCell ref="A2:J3"/>
    <mergeCell ref="A5:A6"/>
    <mergeCell ref="B5:B6"/>
    <mergeCell ref="C5:C6"/>
    <mergeCell ref="D5:F5"/>
  </mergeCells>
  <printOptions/>
  <pageMargins left="0.7086614173228347" right="0.11811023622047245" top="0.5511811023622047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2017-04-11T13:13:46Z</cp:lastPrinted>
  <dcterms:created xsi:type="dcterms:W3CDTF">2006-09-28T05:33:49Z</dcterms:created>
  <dcterms:modified xsi:type="dcterms:W3CDTF">2017-04-11T13:13:49Z</dcterms:modified>
  <cp:category/>
  <cp:version/>
  <cp:contentType/>
  <cp:contentStatus/>
</cp:coreProperties>
</file>